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480" windowHeight="116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I10" i="1" l="1"/>
  <c r="I9" i="1"/>
  <c r="F10" i="1" l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9" i="1"/>
  <c r="G19" i="1"/>
  <c r="F20" i="1"/>
  <c r="G20" i="1"/>
  <c r="F22" i="1"/>
  <c r="G22" i="1"/>
  <c r="F23" i="1"/>
  <c r="G23" i="1"/>
  <c r="F24" i="1"/>
  <c r="G24" i="1"/>
  <c r="F25" i="1"/>
  <c r="G25" i="1"/>
  <c r="F26" i="1"/>
  <c r="G26" i="1"/>
  <c r="F28" i="1"/>
  <c r="G28" i="1"/>
  <c r="F29" i="1"/>
  <c r="G29" i="1"/>
  <c r="F30" i="1"/>
  <c r="G30" i="1"/>
  <c r="F31" i="1"/>
  <c r="F32" i="1"/>
  <c r="G32" i="1"/>
  <c r="G9" i="1"/>
  <c r="F9" i="1"/>
  <c r="H9" i="1"/>
  <c r="E21" i="1" l="1"/>
  <c r="G21" i="1" s="1"/>
  <c r="D21" i="1"/>
  <c r="F21" i="1" s="1"/>
  <c r="E31" i="1" l="1"/>
  <c r="G31" i="1" s="1"/>
  <c r="H30" i="1" l="1"/>
  <c r="H31" i="1"/>
  <c r="H32" i="1"/>
  <c r="H2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8" i="1"/>
  <c r="E27" i="1"/>
  <c r="G27" i="1" s="1"/>
  <c r="D27" i="1"/>
  <c r="F27" i="1" s="1"/>
  <c r="E18" i="1"/>
  <c r="G18" i="1" s="1"/>
  <c r="D18" i="1"/>
  <c r="F18" i="1" s="1"/>
  <c r="C34" i="1"/>
  <c r="B34" i="1"/>
  <c r="F34" i="1" l="1"/>
  <c r="G34" i="1"/>
  <c r="H27" i="1"/>
  <c r="D34" i="1"/>
  <c r="E34" i="1"/>
  <c r="H18" i="1"/>
  <c r="I12" i="1" l="1"/>
  <c r="J12" i="1" s="1"/>
  <c r="I16" i="1"/>
  <c r="J16" i="1" s="1"/>
  <c r="I21" i="1"/>
  <c r="J21" i="1" s="1"/>
  <c r="I25" i="1"/>
  <c r="J25" i="1" s="1"/>
  <c r="I29" i="1"/>
  <c r="J29" i="1" s="1"/>
  <c r="I18" i="1"/>
  <c r="J18" i="1" s="1"/>
  <c r="I13" i="1"/>
  <c r="J13" i="1" s="1"/>
  <c r="I22" i="1"/>
  <c r="J22" i="1" s="1"/>
  <c r="I14" i="1"/>
  <c r="J14" i="1" s="1"/>
  <c r="I23" i="1"/>
  <c r="J23" i="1" s="1"/>
  <c r="I31" i="1"/>
  <c r="J31" i="1" s="1"/>
  <c r="I11" i="1"/>
  <c r="J11" i="1" s="1"/>
  <c r="I15" i="1"/>
  <c r="J15" i="1" s="1"/>
  <c r="I20" i="1"/>
  <c r="J20" i="1" s="1"/>
  <c r="I24" i="1"/>
  <c r="J24" i="1" s="1"/>
  <c r="I28" i="1"/>
  <c r="J28" i="1" s="1"/>
  <c r="I32" i="1"/>
  <c r="J32" i="1" s="1"/>
  <c r="J10" i="1"/>
  <c r="I17" i="1"/>
  <c r="J17" i="1" s="1"/>
  <c r="I26" i="1"/>
  <c r="J26" i="1" s="1"/>
  <c r="I30" i="1"/>
  <c r="J30" i="1" s="1"/>
  <c r="I19" i="1"/>
  <c r="J19" i="1" s="1"/>
  <c r="I27" i="1"/>
  <c r="J27" i="1" s="1"/>
  <c r="H34" i="1"/>
  <c r="J9" i="1" l="1"/>
  <c r="J34" i="1" s="1"/>
  <c r="I34" i="1"/>
</calcChain>
</file>

<file path=xl/sharedStrings.xml><?xml version="1.0" encoding="utf-8"?>
<sst xmlns="http://schemas.openxmlformats.org/spreadsheetml/2006/main" count="49" uniqueCount="42">
  <si>
    <t>Budgetbeløb afsat til formålet</t>
  </si>
  <si>
    <t>Skole:</t>
  </si>
  <si>
    <t>Lærere</t>
  </si>
  <si>
    <t>Helhedsskole</t>
  </si>
  <si>
    <t>Alslev skole</t>
  </si>
  <si>
    <t>Agerbæk skole</t>
  </si>
  <si>
    <t>Ansager skole</t>
  </si>
  <si>
    <t>Billum skole</t>
  </si>
  <si>
    <t>Blåvandshuk skole</t>
  </si>
  <si>
    <t>Brorsonskolen</t>
  </si>
  <si>
    <t>Horne skole</t>
  </si>
  <si>
    <t>Janderup skole</t>
  </si>
  <si>
    <t>Lunde-Kvong skole</t>
  </si>
  <si>
    <t>Lykkesgårdsskolen</t>
  </si>
  <si>
    <t>Nordenskov skole</t>
  </si>
  <si>
    <t>Næsbjerg skole</t>
  </si>
  <si>
    <t>Nr. Nebel skole</t>
  </si>
  <si>
    <t>Outrup skole</t>
  </si>
  <si>
    <t>Sct. Jacobi skole</t>
  </si>
  <si>
    <t>Starup skole</t>
  </si>
  <si>
    <t>10iCampus</t>
  </si>
  <si>
    <t>Thorstrup skole</t>
  </si>
  <si>
    <t>Tistrup skole</t>
  </si>
  <si>
    <t>Ølgod Skole</t>
  </si>
  <si>
    <t>Årre skole</t>
  </si>
  <si>
    <t>I alt</t>
  </si>
  <si>
    <t>Pædagoger</t>
  </si>
  <si>
    <t>Normering</t>
  </si>
  <si>
    <t>i alt</t>
  </si>
  <si>
    <t>Skolen ved Tippen</t>
  </si>
  <si>
    <t>Entreen</t>
  </si>
  <si>
    <t>Fælles pulje</t>
  </si>
  <si>
    <t>Tildeling pr. fuldtidsansat</t>
  </si>
  <si>
    <t>Specialkl.</t>
  </si>
  <si>
    <t>Normalkl.</t>
  </si>
  <si>
    <t>diff. mellem</t>
  </si>
  <si>
    <t>forslag 4 og 1</t>
  </si>
  <si>
    <t>Fordeling</t>
  </si>
  <si>
    <t>i kr.</t>
  </si>
  <si>
    <t xml:space="preserve"> Hele beløbet fordeles pr. normeret lærerfuldtidsstilling på baggrund af elevtal pr. 5/9-2013, dog er 2/3 af pædagogogtiden i specialklasserne medregnet</t>
  </si>
  <si>
    <t>Godkendt i styregruppen for implementering af skolereformen den 16. december 2013.</t>
  </si>
  <si>
    <t>Fordeling af midler til etablering af læringsmiljøer for medarbejdere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</si>
</sst>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.&quot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5" xfId="0" applyBorder="1"/>
    <xf numFmtId="164" fontId="0" fillId="0" borderId="3" xfId="0" applyNumberFormat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164" fontId="0" fillId="3" borderId="5" xfId="0" applyNumberFormat="1" applyFill="1" applyBorder="1"/>
    <xf numFmtId="164" fontId="0" fillId="0" borderId="4" xfId="0" applyNumberFormat="1" applyBorder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>
      <selection activeCell="N5" sqref="A5:N5"/>
    </sheetView>
  </sheetViews>
  <sheetFormatPr defaultRowHeight="15" x14ac:dyDescent="0.25"/>
  <cols>
    <col min="1" max="1" width="18.5703125" customWidth="1"/>
    <col min="2" max="2" width="10.28515625" customWidth="1"/>
    <col min="3" max="3" width="10.5703125" customWidth="1"/>
    <col min="4" max="4" width="9.28515625" customWidth="1"/>
    <col min="5" max="5" width="11" customWidth="1"/>
    <col min="6" max="8" width="10.5703125" customWidth="1"/>
    <col min="9" max="9" width="13.140625" customWidth="1"/>
    <col min="10" max="10" width="13.28515625" hidden="1" customWidth="1"/>
  </cols>
  <sheetData>
    <row r="1" spans="1:10" ht="15.75" x14ac:dyDescent="0.25">
      <c r="A1" s="2" t="s">
        <v>41</v>
      </c>
    </row>
    <row r="3" spans="1:10" x14ac:dyDescent="0.25">
      <c r="A3" t="s">
        <v>0</v>
      </c>
      <c r="E3" s="26">
        <v>3500000</v>
      </c>
      <c r="F3" s="26"/>
    </row>
    <row r="5" spans="1:10" x14ac:dyDescent="0.25">
      <c r="A5" t="s">
        <v>39</v>
      </c>
      <c r="I5" s="22"/>
    </row>
    <row r="7" spans="1:10" x14ac:dyDescent="0.25">
      <c r="A7" s="9"/>
      <c r="B7" s="11" t="s">
        <v>2</v>
      </c>
      <c r="C7" s="11" t="s">
        <v>26</v>
      </c>
      <c r="D7" s="11" t="s">
        <v>2</v>
      </c>
      <c r="E7" s="11" t="s">
        <v>26</v>
      </c>
      <c r="F7" s="12" t="s">
        <v>2</v>
      </c>
      <c r="G7" s="12" t="s">
        <v>26</v>
      </c>
      <c r="H7" s="12" t="s">
        <v>27</v>
      </c>
      <c r="I7" s="12" t="s">
        <v>37</v>
      </c>
      <c r="J7" s="12" t="s">
        <v>35</v>
      </c>
    </row>
    <row r="8" spans="1:10" x14ac:dyDescent="0.25">
      <c r="A8" s="10" t="s">
        <v>1</v>
      </c>
      <c r="B8" s="23" t="s">
        <v>34</v>
      </c>
      <c r="C8" s="23" t="s">
        <v>3</v>
      </c>
      <c r="D8" s="23" t="s">
        <v>33</v>
      </c>
      <c r="E8" s="23" t="s">
        <v>33</v>
      </c>
      <c r="F8" s="13" t="s">
        <v>28</v>
      </c>
      <c r="G8" s="13" t="s">
        <v>28</v>
      </c>
      <c r="H8" s="13" t="s">
        <v>28</v>
      </c>
      <c r="I8" s="13" t="s">
        <v>38</v>
      </c>
      <c r="J8" s="13" t="s">
        <v>36</v>
      </c>
    </row>
    <row r="9" spans="1:10" x14ac:dyDescent="0.25">
      <c r="A9" s="7" t="s">
        <v>5</v>
      </c>
      <c r="B9" s="14">
        <v>24.07</v>
      </c>
      <c r="C9" s="14">
        <v>1.1100000000000001</v>
      </c>
      <c r="D9" s="14"/>
      <c r="E9" s="14"/>
      <c r="F9" s="15">
        <f>B9+D9</f>
        <v>24.07</v>
      </c>
      <c r="G9" s="15">
        <f>C9+E9</f>
        <v>1.1100000000000001</v>
      </c>
      <c r="H9" s="15">
        <f t="shared" ref="H9:H32" si="0">SUM(B9:E9)</f>
        <v>25.18</v>
      </c>
      <c r="I9" s="6">
        <f t="shared" ref="I9:I32" si="1">$E$3/($F$34+(2/3*$E$34))*(F9+(2/3*E9))</f>
        <v>165115.7772772162</v>
      </c>
      <c r="J9" s="6" t="e">
        <f>I9-#REF!</f>
        <v>#REF!</v>
      </c>
    </row>
    <row r="10" spans="1:10" x14ac:dyDescent="0.25">
      <c r="A10" s="7" t="s">
        <v>4</v>
      </c>
      <c r="B10" s="14">
        <v>11.72</v>
      </c>
      <c r="C10" s="14">
        <v>1.0900000000000001</v>
      </c>
      <c r="D10" s="14"/>
      <c r="E10" s="14"/>
      <c r="F10" s="15">
        <f t="shared" ref="F10:F32" si="2">B10+D10</f>
        <v>11.72</v>
      </c>
      <c r="G10" s="15">
        <f t="shared" ref="G10:G32" si="3">C10+E10</f>
        <v>1.0900000000000001</v>
      </c>
      <c r="H10" s="15">
        <f t="shared" si="0"/>
        <v>12.81</v>
      </c>
      <c r="I10" s="6">
        <f t="shared" si="1"/>
        <v>80397.046518029674</v>
      </c>
      <c r="J10" s="24" t="e">
        <f>I10-#REF!</f>
        <v>#REF!</v>
      </c>
    </row>
    <row r="11" spans="1:10" x14ac:dyDescent="0.25">
      <c r="A11" s="7" t="s">
        <v>6</v>
      </c>
      <c r="B11" s="14">
        <v>15.6</v>
      </c>
      <c r="C11" s="14">
        <v>0.82</v>
      </c>
      <c r="D11" s="14"/>
      <c r="E11" s="14"/>
      <c r="F11" s="15">
        <f t="shared" si="2"/>
        <v>15.6</v>
      </c>
      <c r="G11" s="15">
        <f t="shared" si="3"/>
        <v>0.82</v>
      </c>
      <c r="H11" s="15">
        <f t="shared" si="0"/>
        <v>16.419999999999998</v>
      </c>
      <c r="I11" s="6">
        <f t="shared" si="1"/>
        <v>107013.13359055143</v>
      </c>
      <c r="J11" s="6" t="e">
        <f>I11-#REF!</f>
        <v>#REF!</v>
      </c>
    </row>
    <row r="12" spans="1:10" x14ac:dyDescent="0.25">
      <c r="A12" s="7" t="s">
        <v>7</v>
      </c>
      <c r="B12" s="14">
        <v>7.68</v>
      </c>
      <c r="C12" s="14">
        <v>0.73</v>
      </c>
      <c r="D12" s="14"/>
      <c r="E12" s="14"/>
      <c r="F12" s="15">
        <f t="shared" si="2"/>
        <v>7.68</v>
      </c>
      <c r="G12" s="15">
        <f t="shared" si="3"/>
        <v>0.73</v>
      </c>
      <c r="H12" s="15">
        <f t="shared" si="0"/>
        <v>8.41</v>
      </c>
      <c r="I12" s="6">
        <f t="shared" si="1"/>
        <v>52683.38884457916</v>
      </c>
      <c r="J12" s="24" t="e">
        <f>I12-#REF!</f>
        <v>#REF!</v>
      </c>
    </row>
    <row r="13" spans="1:10" x14ac:dyDescent="0.25">
      <c r="A13" s="7" t="s">
        <v>8</v>
      </c>
      <c r="B13" s="14">
        <v>40.14</v>
      </c>
      <c r="C13" s="14">
        <v>2.87</v>
      </c>
      <c r="D13" s="14"/>
      <c r="E13" s="14"/>
      <c r="F13" s="15">
        <f t="shared" si="2"/>
        <v>40.14</v>
      </c>
      <c r="G13" s="15">
        <f t="shared" si="3"/>
        <v>2.87</v>
      </c>
      <c r="H13" s="15">
        <f t="shared" si="0"/>
        <v>43.01</v>
      </c>
      <c r="I13" s="6">
        <f t="shared" si="1"/>
        <v>275353.02450799581</v>
      </c>
      <c r="J13" s="6" t="e">
        <f>I13-#REF!</f>
        <v>#REF!</v>
      </c>
    </row>
    <row r="14" spans="1:10" x14ac:dyDescent="0.25">
      <c r="A14" s="7" t="s">
        <v>9</v>
      </c>
      <c r="B14" s="14">
        <v>49.1</v>
      </c>
      <c r="C14" s="14">
        <v>3.82</v>
      </c>
      <c r="D14" s="14">
        <v>2.5</v>
      </c>
      <c r="E14" s="14"/>
      <c r="F14" s="15">
        <f t="shared" si="2"/>
        <v>51.6</v>
      </c>
      <c r="G14" s="15">
        <f t="shared" si="3"/>
        <v>3.82</v>
      </c>
      <c r="H14" s="15">
        <f t="shared" si="0"/>
        <v>55.42</v>
      </c>
      <c r="I14" s="6">
        <f t="shared" si="1"/>
        <v>353966.51879951626</v>
      </c>
      <c r="J14" s="6" t="e">
        <f>I14-#REF!</f>
        <v>#REF!</v>
      </c>
    </row>
    <row r="15" spans="1:10" x14ac:dyDescent="0.25">
      <c r="A15" s="7" t="s">
        <v>10</v>
      </c>
      <c r="B15" s="14">
        <v>8.51</v>
      </c>
      <c r="C15" s="14">
        <v>0.71</v>
      </c>
      <c r="D15" s="14"/>
      <c r="E15" s="14"/>
      <c r="F15" s="15">
        <f t="shared" si="2"/>
        <v>8.51</v>
      </c>
      <c r="G15" s="15">
        <f t="shared" si="3"/>
        <v>0.71</v>
      </c>
      <c r="H15" s="15">
        <f t="shared" si="0"/>
        <v>9.2199999999999989</v>
      </c>
      <c r="I15" s="6">
        <f t="shared" si="1"/>
        <v>58377.036336896963</v>
      </c>
      <c r="J15" s="24" t="e">
        <f>I15-#REF!</f>
        <v>#REF!</v>
      </c>
    </row>
    <row r="16" spans="1:10" x14ac:dyDescent="0.25">
      <c r="A16" s="7" t="s">
        <v>11</v>
      </c>
      <c r="B16" s="14">
        <v>10.59</v>
      </c>
      <c r="C16" s="14">
        <v>0.87</v>
      </c>
      <c r="D16" s="14"/>
      <c r="E16" s="14"/>
      <c r="F16" s="15">
        <f t="shared" si="2"/>
        <v>10.59</v>
      </c>
      <c r="G16" s="15">
        <f t="shared" si="3"/>
        <v>0.87</v>
      </c>
      <c r="H16" s="15">
        <f t="shared" si="0"/>
        <v>11.459999999999999</v>
      </c>
      <c r="I16" s="6">
        <f t="shared" si="1"/>
        <v>72645.454148970486</v>
      </c>
      <c r="J16" s="24" t="e">
        <f>I16-#REF!</f>
        <v>#REF!</v>
      </c>
    </row>
    <row r="17" spans="1:10" x14ac:dyDescent="0.25">
      <c r="A17" s="7" t="s">
        <v>12</v>
      </c>
      <c r="B17" s="14">
        <v>8.75</v>
      </c>
      <c r="C17" s="14">
        <v>0.8</v>
      </c>
      <c r="D17" s="14"/>
      <c r="E17" s="14"/>
      <c r="F17" s="15">
        <f t="shared" si="2"/>
        <v>8.75</v>
      </c>
      <c r="G17" s="15">
        <f t="shared" si="3"/>
        <v>0.8</v>
      </c>
      <c r="H17" s="15">
        <f t="shared" si="0"/>
        <v>9.5500000000000007</v>
      </c>
      <c r="I17" s="6">
        <f t="shared" si="1"/>
        <v>60023.392238290064</v>
      </c>
      <c r="J17" s="24" t="e">
        <f>I17-#REF!</f>
        <v>#REF!</v>
      </c>
    </row>
    <row r="18" spans="1:10" x14ac:dyDescent="0.25">
      <c r="A18" s="7" t="s">
        <v>13</v>
      </c>
      <c r="B18" s="14">
        <v>35.200000000000003</v>
      </c>
      <c r="C18" s="14">
        <v>2.57</v>
      </c>
      <c r="D18" s="14">
        <f>22.6-0.28+4.83</f>
        <v>27.15</v>
      </c>
      <c r="E18" s="14">
        <f>7.53-0.14+4.84</f>
        <v>12.23</v>
      </c>
      <c r="F18" s="15">
        <f t="shared" si="2"/>
        <v>62.35</v>
      </c>
      <c r="G18" s="15">
        <f t="shared" si="3"/>
        <v>14.8</v>
      </c>
      <c r="H18" s="15">
        <f t="shared" si="0"/>
        <v>77.150000000000006</v>
      </c>
      <c r="I18" s="6">
        <f t="shared" si="1"/>
        <v>483639.91208840878</v>
      </c>
      <c r="J18" s="24" t="e">
        <f>I18-#REF!</f>
        <v>#REF!</v>
      </c>
    </row>
    <row r="19" spans="1:10" x14ac:dyDescent="0.25">
      <c r="A19" s="7" t="s">
        <v>16</v>
      </c>
      <c r="B19" s="14">
        <v>26.67</v>
      </c>
      <c r="C19" s="14">
        <v>1.23</v>
      </c>
      <c r="D19" s="14"/>
      <c r="E19" s="14"/>
      <c r="F19" s="15">
        <f t="shared" si="2"/>
        <v>26.67</v>
      </c>
      <c r="G19" s="15">
        <f t="shared" si="3"/>
        <v>1.23</v>
      </c>
      <c r="H19" s="15">
        <f t="shared" si="0"/>
        <v>27.900000000000002</v>
      </c>
      <c r="I19" s="6">
        <f t="shared" si="1"/>
        <v>182951.29954230812</v>
      </c>
      <c r="J19" s="6" t="e">
        <f>I19-#REF!</f>
        <v>#REF!</v>
      </c>
    </row>
    <row r="20" spans="1:10" x14ac:dyDescent="0.25">
      <c r="A20" s="7" t="s">
        <v>14</v>
      </c>
      <c r="B20" s="14">
        <v>10.56</v>
      </c>
      <c r="C20" s="14">
        <v>1.03</v>
      </c>
      <c r="D20" s="14"/>
      <c r="E20" s="14"/>
      <c r="F20" s="15">
        <f t="shared" si="2"/>
        <v>10.56</v>
      </c>
      <c r="G20" s="15">
        <f t="shared" si="3"/>
        <v>1.03</v>
      </c>
      <c r="H20" s="15">
        <f t="shared" si="0"/>
        <v>11.59</v>
      </c>
      <c r="I20" s="6">
        <f t="shared" si="1"/>
        <v>72439.659661296362</v>
      </c>
      <c r="J20" s="24" t="e">
        <f>I20-#REF!</f>
        <v>#REF!</v>
      </c>
    </row>
    <row r="21" spans="1:10" x14ac:dyDescent="0.25">
      <c r="A21" s="7" t="s">
        <v>15</v>
      </c>
      <c r="B21" s="14">
        <v>20.23</v>
      </c>
      <c r="C21" s="14">
        <v>1.0900000000000001</v>
      </c>
      <c r="D21" s="14">
        <f>(37+5.6+21+27.75+11.25+30.71)/37</f>
        <v>3.6029729729729731</v>
      </c>
      <c r="E21" s="14">
        <f>(35.15+10)/37</f>
        <v>1.2202702702702701</v>
      </c>
      <c r="F21" s="15">
        <f t="shared" si="2"/>
        <v>23.832972972972975</v>
      </c>
      <c r="G21" s="15">
        <f t="shared" si="3"/>
        <v>2.3102702702702702</v>
      </c>
      <c r="H21" s="15">
        <f t="shared" si="0"/>
        <v>26.143243243243244</v>
      </c>
      <c r="I21" s="6">
        <f t="shared" si="1"/>
        <v>169070.36864846788</v>
      </c>
      <c r="J21" s="6" t="e">
        <f>I21-#REF!</f>
        <v>#REF!</v>
      </c>
    </row>
    <row r="22" spans="1:10" x14ac:dyDescent="0.25">
      <c r="A22" s="7" t="s">
        <v>17</v>
      </c>
      <c r="B22" s="14">
        <v>12.84</v>
      </c>
      <c r="C22" s="14">
        <v>1.1599999999999999</v>
      </c>
      <c r="D22" s="14"/>
      <c r="E22" s="14"/>
      <c r="F22" s="15">
        <f t="shared" si="2"/>
        <v>12.84</v>
      </c>
      <c r="G22" s="15">
        <f t="shared" si="3"/>
        <v>1.1599999999999999</v>
      </c>
      <c r="H22" s="15">
        <f t="shared" si="0"/>
        <v>14</v>
      </c>
      <c r="I22" s="6">
        <f t="shared" si="1"/>
        <v>88080.040724530787</v>
      </c>
      <c r="J22" s="24" t="e">
        <f>I22-#REF!</f>
        <v>#REF!</v>
      </c>
    </row>
    <row r="23" spans="1:10" x14ac:dyDescent="0.25">
      <c r="A23" s="7" t="s">
        <v>18</v>
      </c>
      <c r="B23" s="14">
        <v>37.32</v>
      </c>
      <c r="C23" s="14">
        <v>1.76</v>
      </c>
      <c r="D23" s="14"/>
      <c r="E23" s="14"/>
      <c r="F23" s="15">
        <f t="shared" si="2"/>
        <v>37.32</v>
      </c>
      <c r="G23" s="15">
        <f t="shared" si="3"/>
        <v>1.76</v>
      </c>
      <c r="H23" s="15">
        <f t="shared" si="0"/>
        <v>39.08</v>
      </c>
      <c r="I23" s="6">
        <f t="shared" si="1"/>
        <v>256008.34266662688</v>
      </c>
      <c r="J23" s="6" t="e">
        <f>I23-#REF!</f>
        <v>#REF!</v>
      </c>
    </row>
    <row r="24" spans="1:10" x14ac:dyDescent="0.25">
      <c r="A24" s="7" t="s">
        <v>20</v>
      </c>
      <c r="B24" s="14">
        <v>15.65</v>
      </c>
      <c r="C24" s="14">
        <v>0</v>
      </c>
      <c r="D24" s="14"/>
      <c r="E24" s="14"/>
      <c r="F24" s="15">
        <f t="shared" si="2"/>
        <v>15.65</v>
      </c>
      <c r="G24" s="15">
        <f t="shared" si="3"/>
        <v>0</v>
      </c>
      <c r="H24" s="15">
        <f t="shared" si="0"/>
        <v>15.65</v>
      </c>
      <c r="I24" s="6">
        <f t="shared" si="1"/>
        <v>107356.12440334166</v>
      </c>
      <c r="J24" s="6" t="e">
        <f>I24-#REF!</f>
        <v>#REF!</v>
      </c>
    </row>
    <row r="25" spans="1:10" x14ac:dyDescent="0.25">
      <c r="A25" s="7" t="s">
        <v>19</v>
      </c>
      <c r="B25" s="14">
        <v>10.11</v>
      </c>
      <c r="C25" s="14">
        <v>1</v>
      </c>
      <c r="D25" s="14"/>
      <c r="E25" s="14"/>
      <c r="F25" s="15">
        <f t="shared" si="2"/>
        <v>10.11</v>
      </c>
      <c r="G25" s="15">
        <f t="shared" si="3"/>
        <v>1</v>
      </c>
      <c r="H25" s="15">
        <f t="shared" si="0"/>
        <v>11.11</v>
      </c>
      <c r="I25" s="6">
        <f t="shared" si="1"/>
        <v>69352.742346184285</v>
      </c>
      <c r="J25" s="24" t="e">
        <f>I25-#REF!</f>
        <v>#REF!</v>
      </c>
    </row>
    <row r="26" spans="1:10" x14ac:dyDescent="0.25">
      <c r="A26" s="7" t="s">
        <v>21</v>
      </c>
      <c r="B26" s="14">
        <v>9.81</v>
      </c>
      <c r="C26" s="14">
        <v>0.75</v>
      </c>
      <c r="D26" s="14"/>
      <c r="E26" s="14"/>
      <c r="F26" s="15">
        <f t="shared" si="2"/>
        <v>9.81</v>
      </c>
      <c r="G26" s="15">
        <f t="shared" si="3"/>
        <v>0.75</v>
      </c>
      <c r="H26" s="15">
        <f t="shared" si="0"/>
        <v>10.56</v>
      </c>
      <c r="I26" s="6">
        <f t="shared" si="1"/>
        <v>67294.797469442914</v>
      </c>
      <c r="J26" s="6" t="e">
        <f>I26-#REF!</f>
        <v>#REF!</v>
      </c>
    </row>
    <row r="27" spans="1:10" x14ac:dyDescent="0.25">
      <c r="A27" s="7" t="s">
        <v>22</v>
      </c>
      <c r="B27" s="14">
        <v>22.72</v>
      </c>
      <c r="C27" s="14">
        <v>1.23</v>
      </c>
      <c r="D27" s="14">
        <f>13.98-0.19</f>
        <v>13.790000000000001</v>
      </c>
      <c r="E27" s="14">
        <f>13.98-0.2</f>
        <v>13.780000000000001</v>
      </c>
      <c r="F27" s="15">
        <f t="shared" si="2"/>
        <v>36.51</v>
      </c>
      <c r="G27" s="15">
        <f t="shared" si="3"/>
        <v>15.010000000000002</v>
      </c>
      <c r="H27" s="15">
        <f t="shared" si="0"/>
        <v>51.52</v>
      </c>
      <c r="I27" s="6">
        <f t="shared" si="1"/>
        <v>313470.73683608323</v>
      </c>
      <c r="J27" s="24" t="e">
        <f>I27-#REF!</f>
        <v>#REF!</v>
      </c>
    </row>
    <row r="28" spans="1:10" x14ac:dyDescent="0.25">
      <c r="A28" s="7" t="s">
        <v>23</v>
      </c>
      <c r="B28" s="14">
        <v>46.82</v>
      </c>
      <c r="C28" s="14">
        <v>3.16</v>
      </c>
      <c r="D28" s="14"/>
      <c r="E28" s="14"/>
      <c r="F28" s="15">
        <f t="shared" si="2"/>
        <v>46.82</v>
      </c>
      <c r="G28" s="15">
        <f t="shared" si="3"/>
        <v>3.16</v>
      </c>
      <c r="H28" s="15">
        <f t="shared" si="0"/>
        <v>49.980000000000004</v>
      </c>
      <c r="I28" s="6">
        <f t="shared" si="1"/>
        <v>321176.59709677036</v>
      </c>
      <c r="J28" s="6" t="e">
        <f>I28-#REF!</f>
        <v>#REF!</v>
      </c>
    </row>
    <row r="29" spans="1:10" x14ac:dyDescent="0.25">
      <c r="A29" s="7" t="s">
        <v>24</v>
      </c>
      <c r="B29" s="14">
        <v>10.67</v>
      </c>
      <c r="C29" s="14">
        <v>1.0900000000000001</v>
      </c>
      <c r="D29" s="14"/>
      <c r="E29" s="14"/>
      <c r="F29" s="15">
        <f t="shared" si="2"/>
        <v>10.67</v>
      </c>
      <c r="G29" s="15">
        <f t="shared" si="3"/>
        <v>1.0900000000000001</v>
      </c>
      <c r="H29" s="15">
        <f t="shared" si="0"/>
        <v>11.76</v>
      </c>
      <c r="I29" s="6">
        <f t="shared" si="1"/>
        <v>73194.239449434855</v>
      </c>
      <c r="J29" s="24" t="e">
        <f>I29-#REF!</f>
        <v>#REF!</v>
      </c>
    </row>
    <row r="30" spans="1:10" x14ac:dyDescent="0.25">
      <c r="A30" s="7" t="s">
        <v>30</v>
      </c>
      <c r="B30" s="14"/>
      <c r="C30" s="14"/>
      <c r="D30" s="20">
        <v>2</v>
      </c>
      <c r="E30" s="20">
        <v>2</v>
      </c>
      <c r="F30" s="15">
        <f t="shared" si="2"/>
        <v>2</v>
      </c>
      <c r="G30" s="15">
        <f t="shared" si="3"/>
        <v>2</v>
      </c>
      <c r="H30" s="15">
        <f t="shared" si="0"/>
        <v>4</v>
      </c>
      <c r="I30" s="6">
        <f t="shared" si="1"/>
        <v>22866.054186015259</v>
      </c>
      <c r="J30" s="24" t="e">
        <f>I30-#REF!</f>
        <v>#REF!</v>
      </c>
    </row>
    <row r="31" spans="1:10" x14ac:dyDescent="0.25">
      <c r="A31" s="7" t="s">
        <v>29</v>
      </c>
      <c r="B31" s="14"/>
      <c r="C31" s="14"/>
      <c r="D31" s="20">
        <v>5</v>
      </c>
      <c r="E31" s="20">
        <f>(30+30+26+21)/37</f>
        <v>2.8918918918918921</v>
      </c>
      <c r="F31" s="15">
        <f t="shared" si="2"/>
        <v>5</v>
      </c>
      <c r="G31" s="15">
        <f t="shared" si="3"/>
        <v>2.8918918918918921</v>
      </c>
      <c r="H31" s="15">
        <f t="shared" si="0"/>
        <v>7.8918918918918921</v>
      </c>
      <c r="I31" s="6">
        <f t="shared" si="1"/>
        <v>47524.312619042532</v>
      </c>
      <c r="J31" s="24" t="e">
        <f>I31-#REF!</f>
        <v>#REF!</v>
      </c>
    </row>
    <row r="32" spans="1:10" x14ac:dyDescent="0.25">
      <c r="A32" s="7" t="s">
        <v>31</v>
      </c>
      <c r="B32" s="14"/>
      <c r="C32" s="14"/>
      <c r="D32" s="14"/>
      <c r="E32" s="14"/>
      <c r="F32" s="15">
        <f t="shared" si="2"/>
        <v>0</v>
      </c>
      <c r="G32" s="15">
        <f t="shared" si="3"/>
        <v>0</v>
      </c>
      <c r="H32" s="15">
        <f t="shared" si="0"/>
        <v>0</v>
      </c>
      <c r="I32" s="6">
        <f t="shared" si="1"/>
        <v>0</v>
      </c>
      <c r="J32" s="25" t="e">
        <f>I32-#REF!</f>
        <v>#REF!</v>
      </c>
    </row>
    <row r="33" spans="1:10" ht="9.75" customHeight="1" x14ac:dyDescent="0.25">
      <c r="A33" s="4"/>
      <c r="B33" s="16"/>
      <c r="C33" s="16"/>
      <c r="D33" s="16"/>
      <c r="E33" s="16"/>
      <c r="F33" s="17"/>
      <c r="G33" s="17"/>
      <c r="H33" s="17"/>
      <c r="I33" s="8"/>
      <c r="J33" s="4"/>
    </row>
    <row r="34" spans="1:10" x14ac:dyDescent="0.25">
      <c r="A34" s="7" t="s">
        <v>25</v>
      </c>
      <c r="B34" s="14">
        <f>SUM(B9:B33)</f>
        <v>434.76</v>
      </c>
      <c r="C34" s="14">
        <f>SUM(C9:C33)</f>
        <v>28.89</v>
      </c>
      <c r="D34" s="14">
        <f t="shared" ref="D34:E34" si="4">SUM(D9:D33)</f>
        <v>54.042972972972969</v>
      </c>
      <c r="E34" s="14">
        <f t="shared" si="4"/>
        <v>32.122162162162162</v>
      </c>
      <c r="F34" s="15">
        <f t="shared" ref="F34:J34" si="5">SUM(F9:F33)</f>
        <v>488.80297297297295</v>
      </c>
      <c r="G34" s="15">
        <f t="shared" si="5"/>
        <v>61.012162162162163</v>
      </c>
      <c r="H34" s="15">
        <f t="shared" si="5"/>
        <v>549.81513513513505</v>
      </c>
      <c r="I34" s="6">
        <f t="shared" si="5"/>
        <v>3500000.0000000005</v>
      </c>
      <c r="J34" s="6" t="e">
        <f t="shared" si="5"/>
        <v>#REF!</v>
      </c>
    </row>
    <row r="35" spans="1:10" ht="8.25" customHeight="1" x14ac:dyDescent="0.25">
      <c r="A35" s="5"/>
      <c r="B35" s="18"/>
      <c r="C35" s="18"/>
      <c r="D35" s="18"/>
      <c r="E35" s="18"/>
      <c r="F35" s="19"/>
      <c r="G35" s="19"/>
      <c r="H35" s="19"/>
      <c r="I35" s="5"/>
      <c r="J35" s="5"/>
    </row>
    <row r="36" spans="1:10" s="3" customFormat="1" ht="8.25" customHeight="1" x14ac:dyDescent="0.25"/>
    <row r="37" spans="1:10" x14ac:dyDescent="0.25">
      <c r="A37" t="s">
        <v>32</v>
      </c>
      <c r="I37" s="1"/>
    </row>
    <row r="39" spans="1:10" x14ac:dyDescent="0.25">
      <c r="A39" t="s">
        <v>40</v>
      </c>
    </row>
    <row r="40" spans="1:10" x14ac:dyDescent="0.25">
      <c r="B40" s="21"/>
    </row>
  </sheetData>
  <mergeCells count="1">
    <mergeCell ref="E3:F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2014-02-04T12:00:00+00:00</MeetingStartDate>
    <EnclosureFileNumber xmlns="d08b57ff-b9b7-4581-975d-98f87b579a51">181102/13</EnclosureFileNumber>
    <AgendaId xmlns="d08b57ff-b9b7-4581-975d-98f87b579a51">2120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1470724</FusionId>
    <AgendaAccessLevelName xmlns="d08b57ff-b9b7-4581-975d-98f87b579a51">Åben</AgendaAccessLevelName>
    <UNC xmlns="d08b57ff-b9b7-4581-975d-98f87b579a51">1304706</UNC>
    <MeetingTitle xmlns="d08b57ff-b9b7-4581-975d-98f87b579a51">04-02-2014</MeetingTitle>
    <MeetingDateAndTime xmlns="d08b57ff-b9b7-4581-975d-98f87b579a51">04-02-2014 fra 13:00 - 16:15</MeetingDateAndTime>
    <MeetingEndDate xmlns="d08b57ff-b9b7-4581-975d-98f87b579a51">2014-02-04T15:15:00+00:00</MeetingEndDate>
    <PWDescription xmlns="d08b57ff-b9b7-4581-975d-98f87b579a51">Fordeling af midler til etablering af læringsmiljøer for medarbejdere - godkendt og udsendt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01E8C-9842-431F-8D9C-1125CC7F7A89}"/>
</file>

<file path=customXml/itemProps2.xml><?xml version="1.0" encoding="utf-8"?>
<ds:datastoreItem xmlns:ds="http://schemas.openxmlformats.org/officeDocument/2006/customXml" ds:itemID="{90D6FC42-DF0C-44BB-8EF0-3DB96BFEF921}"/>
</file>

<file path=customXml/itemProps3.xml><?xml version="1.0" encoding="utf-8"?>
<ds:datastoreItem xmlns:ds="http://schemas.openxmlformats.org/officeDocument/2006/customXml" ds:itemID="{8F6FCF3F-ACE8-42A7-A98D-5CED3A3BBF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UBU-04-02-2014 - Bilag 24.03 Fordeling af midler til etablering af læringsmiljøer for medarbejdere</dc:title>
  <dc:creator>Lissy Andersen</dc:creator>
  <cp:lastModifiedBy>Rikke Nielsen</cp:lastModifiedBy>
  <cp:lastPrinted>2014-01-22T09:57:37Z</cp:lastPrinted>
  <dcterms:created xsi:type="dcterms:W3CDTF">2013-11-07T08:05:24Z</dcterms:created>
  <dcterms:modified xsi:type="dcterms:W3CDTF">2014-01-30T08:41:01Z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